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victoriarebal/Desktop/"/>
    </mc:Choice>
  </mc:AlternateContent>
  <xr:revisionPtr revIDLastSave="0" documentId="13_ncr:1_{5DDC8382-7E12-034E-8AAD-FD1C648A70C2}" xr6:coauthVersionLast="47" xr6:coauthVersionMax="47" xr10:uidLastSave="{00000000-0000-0000-0000-000000000000}"/>
  <bookViews>
    <workbookView xWindow="0" yWindow="680" windowWidth="29400" windowHeight="17240" xr2:uid="{00000000-000D-0000-FFFF-FFFF00000000}"/>
  </bookViews>
  <sheets>
    <sheet name="SearchBrand_vs_ShoppingBran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K17" i="1"/>
  <c r="K19" i="1"/>
  <c r="K20" i="1"/>
  <c r="K21" i="1"/>
  <c r="K6" i="1"/>
  <c r="K7" i="1"/>
  <c r="K9" i="1"/>
  <c r="K10" i="1"/>
  <c r="J4" i="1"/>
  <c r="H6" i="1"/>
  <c r="I27" i="1"/>
  <c r="I30" i="1"/>
  <c r="I31" i="1"/>
  <c r="I4" i="1"/>
  <c r="I6" i="1"/>
  <c r="I7" i="1"/>
  <c r="I8" i="1"/>
  <c r="I9" i="1"/>
  <c r="I10" i="1"/>
  <c r="I11" i="1"/>
  <c r="I13" i="1"/>
  <c r="I14" i="1"/>
  <c r="I15" i="1"/>
  <c r="I16" i="1"/>
  <c r="I17" i="1"/>
  <c r="I18" i="1"/>
  <c r="I19" i="1"/>
  <c r="I20" i="1"/>
  <c r="I21" i="1"/>
  <c r="I3" i="1"/>
  <c r="H3" i="1"/>
  <c r="H27" i="1"/>
  <c r="H21" i="1"/>
  <c r="H20" i="1"/>
  <c r="H19" i="1"/>
  <c r="H18" i="1"/>
  <c r="H17" i="1"/>
  <c r="H16" i="1"/>
  <c r="H15" i="1"/>
  <c r="H14" i="1"/>
  <c r="H13" i="1"/>
  <c r="H11" i="1"/>
  <c r="H10" i="1"/>
  <c r="H9" i="1"/>
  <c r="H8" i="1"/>
  <c r="H7" i="1"/>
  <c r="H5" i="1"/>
  <c r="H4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4" i="1"/>
  <c r="G3" i="1"/>
  <c r="E23" i="1"/>
  <c r="K3" i="1" s="1"/>
  <c r="E22" i="1"/>
  <c r="G22" i="1" s="1"/>
  <c r="D22" i="1"/>
  <c r="I22" i="1" s="1"/>
  <c r="C22" i="1"/>
  <c r="D12" i="1"/>
  <c r="I12" i="1" s="1"/>
  <c r="E12" i="1"/>
  <c r="C12" i="1"/>
  <c r="C24" i="1"/>
  <c r="D24" i="1"/>
  <c r="I24" i="1" s="1"/>
  <c r="E24" i="1"/>
  <c r="K14" i="1" s="1"/>
  <c r="C25" i="1"/>
  <c r="D25" i="1"/>
  <c r="I25" i="1" s="1"/>
  <c r="E25" i="1"/>
  <c r="K15" i="1" s="1"/>
  <c r="C26" i="1"/>
  <c r="J6" i="1" s="1"/>
  <c r="D26" i="1"/>
  <c r="I26" i="1" s="1"/>
  <c r="E26" i="1"/>
  <c r="K16" i="1" s="1"/>
  <c r="C27" i="1"/>
  <c r="D27" i="1"/>
  <c r="E27" i="1"/>
  <c r="G27" i="1" s="1"/>
  <c r="C28" i="1"/>
  <c r="D28" i="1"/>
  <c r="I28" i="1" s="1"/>
  <c r="E28" i="1"/>
  <c r="G28" i="1" s="1"/>
  <c r="C29" i="1"/>
  <c r="J19" i="1" s="1"/>
  <c r="D29" i="1"/>
  <c r="H29" i="1" s="1"/>
  <c r="E29" i="1"/>
  <c r="G29" i="1" s="1"/>
  <c r="C30" i="1"/>
  <c r="J10" i="1" s="1"/>
  <c r="D30" i="1"/>
  <c r="H30" i="1" s="1"/>
  <c r="E30" i="1"/>
  <c r="G30" i="1" s="1"/>
  <c r="C31" i="1"/>
  <c r="J21" i="1" s="1"/>
  <c r="D31" i="1"/>
  <c r="H31" i="1" s="1"/>
  <c r="E31" i="1"/>
  <c r="K11" i="1" s="1"/>
  <c r="D23" i="1"/>
  <c r="I23" i="1" s="1"/>
  <c r="C23" i="1"/>
  <c r="J13" i="1" s="1"/>
  <c r="H22" i="1" l="1"/>
  <c r="H24" i="1"/>
  <c r="H12" i="1"/>
  <c r="G26" i="1"/>
  <c r="K8" i="1"/>
  <c r="H26" i="1"/>
  <c r="D32" i="1"/>
  <c r="I32" i="1" s="1"/>
  <c r="G31" i="1"/>
  <c r="K13" i="1"/>
  <c r="K18" i="1"/>
  <c r="K5" i="1"/>
  <c r="H28" i="1"/>
  <c r="C32" i="1"/>
  <c r="J12" i="1" s="1"/>
  <c r="K4" i="1"/>
  <c r="G25" i="1"/>
  <c r="J3" i="1"/>
  <c r="H25" i="1"/>
  <c r="I29" i="1"/>
  <c r="E32" i="1"/>
  <c r="K22" i="1" s="1"/>
  <c r="J22" i="1"/>
  <c r="H23" i="1"/>
  <c r="G23" i="1"/>
  <c r="J16" i="1"/>
  <c r="J15" i="1"/>
  <c r="J14" i="1"/>
  <c r="J5" i="1"/>
  <c r="J9" i="1"/>
  <c r="J8" i="1"/>
  <c r="J18" i="1"/>
  <c r="J17" i="1"/>
  <c r="J7" i="1"/>
  <c r="J11" i="1"/>
  <c r="J20" i="1"/>
  <c r="H32" i="1" l="1"/>
  <c r="G32" i="1"/>
  <c r="K12" i="1"/>
</calcChain>
</file>

<file path=xl/sharedStrings.xml><?xml version="1.0" encoding="utf-8"?>
<sst xmlns="http://schemas.openxmlformats.org/spreadsheetml/2006/main" count="61" uniqueCount="24">
  <si>
    <t>MONTH</t>
  </si>
  <si>
    <t>Clicks</t>
  </si>
  <si>
    <t xml:space="preserve">Conversions </t>
  </si>
  <si>
    <t>CPC</t>
  </si>
  <si>
    <t>CVR</t>
  </si>
  <si>
    <t>AOV</t>
  </si>
  <si>
    <t>Search Brand Paid</t>
  </si>
  <si>
    <t>Total</t>
  </si>
  <si>
    <t>September</t>
  </si>
  <si>
    <t>January</t>
  </si>
  <si>
    <t>February</t>
  </si>
  <si>
    <t>March</t>
  </si>
  <si>
    <t>April</t>
  </si>
  <si>
    <t>May</t>
  </si>
  <si>
    <t>Shopping Brand</t>
  </si>
  <si>
    <t>Revenue</t>
  </si>
  <si>
    <t>Costs</t>
  </si>
  <si>
    <t>Share of Clicks</t>
  </si>
  <si>
    <t>Share of Costs</t>
  </si>
  <si>
    <t>insert here your numbers</t>
  </si>
  <si>
    <t>June</t>
  </si>
  <si>
    <t>July</t>
  </si>
  <si>
    <t>August</t>
  </si>
  <si>
    <t>Search Brand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</si>
</sst>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%;\-0.00%;0.00%"/>
    <numFmt numFmtId="165" formatCode="#,##0.00\ &quot;€&quot;;\-#,##0.00\ &quot;€&quot;;#,##0.00\ &quot;€&quot;"/>
    <numFmt numFmtId="166" formatCode="_([$€-2]\ * #,##0.00_);_([$€-2]\ * \(#,##0.00\);_([$€-2]\ * &quot;-&quot;??_);_(@_)"/>
  </numFmts>
  <fonts count="3">
    <font>
      <sz val="12"/>
      <name val="Aptos Narrow"/>
    </font>
    <font>
      <b/>
      <sz val="12"/>
      <name val="Aptos Narrow"/>
    </font>
    <font>
      <sz val="12"/>
      <name val="Aptos Narrow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/>
    <xf numFmtId="0" fontId="1" fillId="2" borderId="0" xfId="0" applyFont="1" applyFill="1"/>
    <xf numFmtId="0" fontId="1" fillId="2" borderId="0" xfId="0" applyFont="1" applyFill="1" applyAlignment="1">
      <alignment vertical="top"/>
    </xf>
    <xf numFmtId="9" fontId="0" fillId="2" borderId="0" xfId="1" applyFont="1" applyFill="1"/>
    <xf numFmtId="0" fontId="0" fillId="2" borderId="0" xfId="0" applyFill="1"/>
    <xf numFmtId="0" fontId="1" fillId="2" borderId="0" xfId="0" applyFont="1" applyFill="1" applyAlignment="1">
      <alignment vertical="top"/>
    </xf>
    <xf numFmtId="0" fontId="1" fillId="2" borderId="2" xfId="0" applyFont="1" applyFill="1" applyBorder="1"/>
    <xf numFmtId="0" fontId="0" fillId="2" borderId="2" xfId="0" applyFill="1" applyBorder="1"/>
    <xf numFmtId="166" fontId="0" fillId="2" borderId="0" xfId="0" applyNumberFormat="1" applyFill="1"/>
    <xf numFmtId="3" fontId="0" fillId="3" borderId="0" xfId="0" applyNumberFormat="1" applyFill="1"/>
    <xf numFmtId="0" fontId="0" fillId="2" borderId="0" xfId="0" applyFill="1" applyBorder="1"/>
    <xf numFmtId="0" fontId="1" fillId="2" borderId="0" xfId="0" applyFont="1" applyFill="1" applyBorder="1"/>
    <xf numFmtId="3" fontId="0" fillId="2" borderId="0" xfId="0" applyNumberFormat="1" applyFill="1" applyBorder="1"/>
    <xf numFmtId="166" fontId="1" fillId="2" borderId="2" xfId="0" applyNumberFormat="1" applyFont="1" applyFill="1" applyBorder="1"/>
    <xf numFmtId="0" fontId="1" fillId="2" borderId="2" xfId="0" applyFont="1" applyFill="1" applyBorder="1" applyAlignment="1">
      <alignment wrapText="1"/>
    </xf>
    <xf numFmtId="3" fontId="0" fillId="3" borderId="2" xfId="0" applyNumberFormat="1" applyFill="1" applyBorder="1"/>
    <xf numFmtId="166" fontId="0" fillId="3" borderId="2" xfId="0" applyNumberFormat="1" applyFill="1" applyBorder="1"/>
    <xf numFmtId="165" fontId="0" fillId="4" borderId="2" xfId="0" applyNumberFormat="1" applyFill="1" applyBorder="1"/>
    <xf numFmtId="164" fontId="0" fillId="4" borderId="2" xfId="0" applyNumberFormat="1" applyFill="1" applyBorder="1"/>
    <xf numFmtId="9" fontId="0" fillId="2" borderId="2" xfId="1" applyFont="1" applyFill="1" applyBorder="1"/>
    <xf numFmtId="3" fontId="1" fillId="4" borderId="2" xfId="0" applyNumberFormat="1" applyFont="1" applyFill="1" applyBorder="1"/>
    <xf numFmtId="166" fontId="1" fillId="4" borderId="2" xfId="0" applyNumberFormat="1" applyFont="1" applyFill="1" applyBorder="1"/>
    <xf numFmtId="3" fontId="0" fillId="4" borderId="2" xfId="0" applyNumberFormat="1" applyFill="1" applyBorder="1"/>
    <xf numFmtId="166" fontId="0" fillId="4" borderId="2" xfId="0" applyNumberFormat="1" applyFill="1" applyBorder="1"/>
    <xf numFmtId="165" fontId="1" fillId="4" borderId="2" xfId="0" applyNumberFormat="1" applyFont="1" applyFill="1" applyBorder="1"/>
    <xf numFmtId="164" fontId="1" fillId="4" borderId="2" xfId="0" applyNumberFormat="1" applyFont="1" applyFill="1" applyBorder="1"/>
    <xf numFmtId="9" fontId="1" fillId="2" borderId="2" xfId="1" applyFont="1" applyFill="1" applyBorder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Costs &amp; Revenue Brand Search vs. Shopping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SearchBrand_vs_ShoppingBrand!$F$2</c:f>
              <c:strCache>
                <c:ptCount val="1"/>
                <c:pt idx="0">
                  <c:v> Revenue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SearchBrand_vs_ShoppingBrand!$B$23:$B$31</c:f>
              <c:strCache>
                <c:ptCount val="9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</c:strCache>
            </c:strRef>
          </c:cat>
          <c:val>
            <c:numRef>
              <c:f>SearchBrand_vs_ShoppingBrand!$F$23:$F$31</c:f>
              <c:numCache>
                <c:formatCode>_([$€-2]\ * #,##0.00_);_([$€-2]\ * \(#,##0.00\);_([$€-2]\ * "-"??_);_(@_)</c:formatCode>
                <c:ptCount val="9"/>
                <c:pt idx="0">
                  <c:v>447518.61269723251</c:v>
                </c:pt>
                <c:pt idx="1">
                  <c:v>797108.36860906193</c:v>
                </c:pt>
                <c:pt idx="2">
                  <c:v>733753.75597776333</c:v>
                </c:pt>
                <c:pt idx="3">
                  <c:v>204493.71000000005</c:v>
                </c:pt>
                <c:pt idx="4">
                  <c:v>335043.56000000006</c:v>
                </c:pt>
                <c:pt idx="5">
                  <c:v>512007.56000000023</c:v>
                </c:pt>
                <c:pt idx="6">
                  <c:v>881624.31</c:v>
                </c:pt>
                <c:pt idx="7">
                  <c:v>624023.81000000006</c:v>
                </c:pt>
                <c:pt idx="8">
                  <c:v>862118.88000000012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66-9A48-B560-4C47931AA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9425536"/>
        <c:axId val="1679427328"/>
      </c:lineChart>
      <c:lineChart>
        <c:grouping val="standard"/>
        <c:varyColors val="0"/>
        <c:ser>
          <c:idx val="0"/>
          <c:order val="0"/>
          <c:tx>
            <c:strRef>
              <c:f>SearchBrand_vs_ShoppingBrand!$E$2</c:f>
              <c:strCache>
                <c:ptCount val="1"/>
                <c:pt idx="0">
                  <c:v> Costs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SearchBrand_vs_ShoppingBrand!$B$23:$B$31</c:f>
              <c:strCache>
                <c:ptCount val="9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</c:strCache>
            </c:strRef>
          </c:cat>
          <c:val>
            <c:numRef>
              <c:f>SearchBrand_vs_ShoppingBrand!$E$23:$E$31</c:f>
              <c:numCache>
                <c:formatCode>_([$€-2]\ * #,##0.00_);_([$€-2]\ * \(#,##0.00\);_([$€-2]\ * "-"??_);_(@_)</c:formatCode>
                <c:ptCount val="9"/>
                <c:pt idx="0">
                  <c:v>102401.85999999999</c:v>
                </c:pt>
                <c:pt idx="1">
                  <c:v>139306.52000000002</c:v>
                </c:pt>
                <c:pt idx="2">
                  <c:v>102104.04000000001</c:v>
                </c:pt>
                <c:pt idx="3">
                  <c:v>21918.659999999996</c:v>
                </c:pt>
                <c:pt idx="4">
                  <c:v>29753.710000000006</c:v>
                </c:pt>
                <c:pt idx="5">
                  <c:v>35602.82</c:v>
                </c:pt>
                <c:pt idx="6">
                  <c:v>83369.729999999981</c:v>
                </c:pt>
                <c:pt idx="7">
                  <c:v>59711.339999999975</c:v>
                </c:pt>
                <c:pt idx="8">
                  <c:v>71417.440000000031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6-9A48-B560-4C47931AA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5652416"/>
        <c:axId val="1635648832"/>
      </c:lineChart>
      <c:catAx>
        <c:axId val="167942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9427328"/>
        <c:crosses val="autoZero"/>
        <c:auto val="1"/>
        <c:lblAlgn val="ctr"/>
        <c:lblOffset val="100"/>
        <c:noMultiLvlLbl val="0"/>
      </c:catAx>
      <c:valAx>
        <c:axId val="167942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[$€-2]\ * #,##0.00_);_([$€-2]\ * \(#,##0.00\);_([$€-2]\ 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9425536"/>
        <c:crosses val="autoZero"/>
        <c:crossBetween val="between"/>
      </c:valAx>
      <c:valAx>
        <c:axId val="1635648832"/>
        <c:scaling>
          <c:orientation val="minMax"/>
        </c:scaling>
        <c:delete val="0"/>
        <c:axPos val="r"/>
        <c:numFmt formatCode="_([$€-2]\ * #,##0.00_);_([$€-2]\ * \(#,##0.00\);_([$€-2]\ 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5652416"/>
        <c:crosses val="max"/>
        <c:crossBetween val="between"/>
      </c:valAx>
      <c:catAx>
        <c:axId val="1635652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35648832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120650</xdr:colOff>
      <xdr:row>0</xdr:row>
      <xdr:rowOff>196850</xdr:rowOff>
    </xdr:from>
    <xdr:to>
      <xdr:col>19</xdr:col>
      <xdr:colOff>685800</xdr:colOff>
      <xdr:row>19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DB18C58-9058-397D-AE12-57F1590950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tabSelected="1" workbookViewId="0">
      <selection activeCell="A13" sqref="A13:A21"/>
    </sheetView>
  </sheetViews>
  <sheetFormatPr baseColWidth="10" defaultRowHeight="16"/>
  <cols>
    <col min="1" max="1" width="21.1640625" style="5" bestFit="1" customWidth="1"/>
    <col min="2" max="2" width="10.83203125" style="5"/>
    <col min="3" max="3" width="9.33203125" style="5" bestFit="1" customWidth="1"/>
    <col min="4" max="4" width="11.83203125" style="5" bestFit="1" customWidth="1"/>
    <col min="5" max="5" width="13" style="9" bestFit="1" customWidth="1"/>
    <col min="6" max="6" width="14.5" style="9" bestFit="1" customWidth="1"/>
    <col min="7" max="9" width="10.83203125" style="5"/>
    <col min="10" max="11" width="8" style="5" bestFit="1" customWidth="1"/>
    <col min="12" max="16384" width="10.83203125" style="5"/>
  </cols>
  <sheetData>
    <row r="1" spans="1:11">
      <c r="A1" s="10" t="s">
        <v>19</v>
      </c>
    </row>
    <row r="2" spans="1:11" s="2" customFormat="1" ht="34">
      <c r="A2" s="1"/>
      <c r="B2" s="7" t="s">
        <v>0</v>
      </c>
      <c r="C2" s="7" t="s">
        <v>1</v>
      </c>
      <c r="D2" s="7" t="s">
        <v>2</v>
      </c>
      <c r="E2" s="14" t="s">
        <v>16</v>
      </c>
      <c r="F2" s="14" t="s">
        <v>15</v>
      </c>
      <c r="G2" s="7" t="s">
        <v>3</v>
      </c>
      <c r="H2" s="7" t="s">
        <v>4</v>
      </c>
      <c r="I2" s="7" t="s">
        <v>5</v>
      </c>
      <c r="J2" s="15" t="s">
        <v>17</v>
      </c>
      <c r="K2" s="15" t="s">
        <v>18</v>
      </c>
    </row>
    <row r="3" spans="1:11">
      <c r="A3" s="3" t="s">
        <v>23</v>
      </c>
      <c r="B3" s="8" t="s">
        <v>9</v>
      </c>
      <c r="C3" s="16">
        <v>72120</v>
      </c>
      <c r="D3" s="16">
        <v>1567</v>
      </c>
      <c r="E3" s="17">
        <v>24879.45</v>
      </c>
      <c r="F3" s="17">
        <v>146567.57269723256</v>
      </c>
      <c r="G3" s="18">
        <f>E3/C3</f>
        <v>0.34497296173044928</v>
      </c>
      <c r="H3" s="19">
        <f>D3/C3</f>
        <v>2.172767609539656E-2</v>
      </c>
      <c r="I3" s="18">
        <f>F3/D3</f>
        <v>93.533868983556204</v>
      </c>
      <c r="J3" s="20">
        <f>C3/$C23</f>
        <v>0.4263999006722361</v>
      </c>
      <c r="K3" s="20">
        <f>E3/$E23</f>
        <v>0.24295896578441059</v>
      </c>
    </row>
    <row r="4" spans="1:11">
      <c r="A4" s="3" t="s">
        <v>6</v>
      </c>
      <c r="B4" s="8" t="s">
        <v>10</v>
      </c>
      <c r="C4" s="16">
        <v>55916</v>
      </c>
      <c r="D4" s="16">
        <v>2345</v>
      </c>
      <c r="E4" s="17">
        <v>19536.93</v>
      </c>
      <c r="F4" s="17">
        <v>231557.67860906216</v>
      </c>
      <c r="G4" s="18">
        <f t="shared" ref="G4:G31" si="0">E4/C4</f>
        <v>0.34939784677015523</v>
      </c>
      <c r="H4" s="19">
        <f t="shared" ref="H4:H31" si="1">D4/C4</f>
        <v>4.1937906860290433E-2</v>
      </c>
      <c r="I4" s="18">
        <f t="shared" ref="I4:I31" si="2">F4/D4</f>
        <v>98.745278724546765</v>
      </c>
      <c r="J4" s="20">
        <f>C4/$C24</f>
        <v>0.2524378792256573</v>
      </c>
      <c r="K4" s="20">
        <f t="shared" ref="K4:K11" si="3">E4/$E24</f>
        <v>0.14024418957562071</v>
      </c>
    </row>
    <row r="5" spans="1:11">
      <c r="A5" s="3" t="s">
        <v>6</v>
      </c>
      <c r="B5" s="8" t="s">
        <v>11</v>
      </c>
      <c r="C5" s="16">
        <v>44822</v>
      </c>
      <c r="D5" s="16">
        <v>2234</v>
      </c>
      <c r="E5" s="17">
        <v>12661.459999999997</v>
      </c>
      <c r="F5" s="17">
        <v>215100.14597776323</v>
      </c>
      <c r="G5" s="18">
        <f t="shared" si="0"/>
        <v>0.28248315559323539</v>
      </c>
      <c r="H5" s="19">
        <f t="shared" si="1"/>
        <v>4.9841595644995761E-2</v>
      </c>
      <c r="I5" s="18">
        <f>F5/D5</f>
        <v>96.284756480646024</v>
      </c>
      <c r="J5" s="20">
        <f>C5/$C25</f>
        <v>0.29097825875265354</v>
      </c>
      <c r="K5" s="20">
        <f t="shared" si="3"/>
        <v>0.12400547519961008</v>
      </c>
    </row>
    <row r="6" spans="1:11">
      <c r="A6" s="3" t="s">
        <v>6</v>
      </c>
      <c r="B6" s="8" t="s">
        <v>12</v>
      </c>
      <c r="C6" s="16">
        <v>18069</v>
      </c>
      <c r="D6" s="16">
        <v>1012.8300000000002</v>
      </c>
      <c r="E6" s="17">
        <v>3370.24</v>
      </c>
      <c r="F6" s="17">
        <v>82531.62000000001</v>
      </c>
      <c r="G6" s="18">
        <f t="shared" si="0"/>
        <v>0.18652056007526702</v>
      </c>
      <c r="H6" s="19">
        <f>D6/C6</f>
        <v>5.6053461730034872E-2</v>
      </c>
      <c r="I6" s="18">
        <f t="shared" si="2"/>
        <v>81.486152661354808</v>
      </c>
      <c r="J6" s="20">
        <f>C6/$C26</f>
        <v>0.36943365364956043</v>
      </c>
      <c r="K6" s="20">
        <f t="shared" si="3"/>
        <v>0.15376122445441465</v>
      </c>
    </row>
    <row r="7" spans="1:11">
      <c r="A7" s="3" t="s">
        <v>6</v>
      </c>
      <c r="B7" s="8" t="s">
        <v>13</v>
      </c>
      <c r="C7" s="16">
        <v>30851</v>
      </c>
      <c r="D7" s="16">
        <v>2058.9500000000003</v>
      </c>
      <c r="E7" s="17">
        <v>5432.28</v>
      </c>
      <c r="F7" s="17">
        <v>172812.91000000006</v>
      </c>
      <c r="G7" s="18">
        <f t="shared" si="0"/>
        <v>0.17608116430585719</v>
      </c>
      <c r="H7" s="19">
        <f t="shared" si="1"/>
        <v>6.6738517390035987E-2</v>
      </c>
      <c r="I7" s="18">
        <f t="shared" si="2"/>
        <v>83.932543286626696</v>
      </c>
      <c r="J7" s="20">
        <f>C7/$C27</f>
        <v>0.42356220052995042</v>
      </c>
      <c r="K7" s="20">
        <f t="shared" si="3"/>
        <v>0.18257487889745511</v>
      </c>
    </row>
    <row r="8" spans="1:11">
      <c r="A8" s="3" t="s">
        <v>6</v>
      </c>
      <c r="B8" s="8" t="s">
        <v>20</v>
      </c>
      <c r="C8" s="16">
        <v>47286</v>
      </c>
      <c r="D8" s="16">
        <v>3305.7900000000004</v>
      </c>
      <c r="E8" s="17">
        <v>9045.4299999999985</v>
      </c>
      <c r="F8" s="17">
        <v>316224.9200000001</v>
      </c>
      <c r="G8" s="18">
        <f t="shared" si="0"/>
        <v>0.19129192572854542</v>
      </c>
      <c r="H8" s="19">
        <f t="shared" si="1"/>
        <v>6.991054434716408E-2</v>
      </c>
      <c r="I8" s="18">
        <f t="shared" si="2"/>
        <v>95.657897204601639</v>
      </c>
      <c r="J8" s="20">
        <f>C8/$C28</f>
        <v>0.48020716969635424</v>
      </c>
      <c r="K8" s="20">
        <f t="shared" si="3"/>
        <v>0.25406498698698582</v>
      </c>
    </row>
    <row r="9" spans="1:11">
      <c r="A9" s="3" t="s">
        <v>6</v>
      </c>
      <c r="B9" s="8" t="s">
        <v>21</v>
      </c>
      <c r="C9" s="16">
        <v>82566</v>
      </c>
      <c r="D9" s="16">
        <v>5778.6300000000019</v>
      </c>
      <c r="E9" s="17">
        <v>28210.55</v>
      </c>
      <c r="F9" s="17">
        <v>557762.98</v>
      </c>
      <c r="G9" s="18">
        <f t="shared" si="0"/>
        <v>0.34167272242811808</v>
      </c>
      <c r="H9" s="19">
        <f t="shared" si="1"/>
        <v>6.9988009592326164E-2</v>
      </c>
      <c r="I9" s="18">
        <f t="shared" si="2"/>
        <v>96.521663439258063</v>
      </c>
      <c r="J9" s="20">
        <f>C9/$C29</f>
        <v>0.51181185338548607</v>
      </c>
      <c r="K9" s="20">
        <f t="shared" si="3"/>
        <v>0.33837880967108813</v>
      </c>
    </row>
    <row r="10" spans="1:11">
      <c r="A10" s="3" t="s">
        <v>6</v>
      </c>
      <c r="B10" s="8" t="s">
        <v>22</v>
      </c>
      <c r="C10" s="16">
        <v>63046</v>
      </c>
      <c r="D10" s="16">
        <v>4499.6500000000024</v>
      </c>
      <c r="E10" s="17">
        <v>23018.279999999992</v>
      </c>
      <c r="F10" s="17">
        <v>421038.10000000003</v>
      </c>
      <c r="G10" s="18">
        <f t="shared" si="0"/>
        <v>0.36510294070995769</v>
      </c>
      <c r="H10" s="19">
        <f t="shared" si="1"/>
        <v>7.1370903784538309E-2</v>
      </c>
      <c r="I10" s="18">
        <f t="shared" si="2"/>
        <v>93.571299989999176</v>
      </c>
      <c r="J10" s="20">
        <f>C10/$C30</f>
        <v>0.55869060489516686</v>
      </c>
      <c r="K10" s="20">
        <f t="shared" si="3"/>
        <v>0.3854926049222811</v>
      </c>
    </row>
    <row r="11" spans="1:11">
      <c r="A11" s="3" t="s">
        <v>6</v>
      </c>
      <c r="B11" s="8" t="s">
        <v>8</v>
      </c>
      <c r="C11" s="16">
        <v>59572</v>
      </c>
      <c r="D11" s="16">
        <v>6079.8899999999976</v>
      </c>
      <c r="E11" s="17">
        <v>19941.990000000013</v>
      </c>
      <c r="F11" s="17">
        <v>582810.32999999996</v>
      </c>
      <c r="G11" s="18">
        <f t="shared" si="0"/>
        <v>0.3347544148257573</v>
      </c>
      <c r="H11" s="19">
        <f t="shared" si="1"/>
        <v>0.10205952460887661</v>
      </c>
      <c r="I11" s="18">
        <f t="shared" si="2"/>
        <v>95.85869645667934</v>
      </c>
      <c r="J11" s="20">
        <f>C11/$C31</f>
        <v>0.49652436279984663</v>
      </c>
      <c r="K11" s="20">
        <f t="shared" si="3"/>
        <v>0.27923137541754511</v>
      </c>
    </row>
    <row r="12" spans="1:11">
      <c r="A12" s="3" t="s">
        <v>6</v>
      </c>
      <c r="B12" s="7" t="s">
        <v>7</v>
      </c>
      <c r="C12" s="21">
        <f>SUM(C3:C11)</f>
        <v>474248</v>
      </c>
      <c r="D12" s="21">
        <f t="shared" ref="D12:E12" si="4">SUM(D3:D11)</f>
        <v>28881.740000000005</v>
      </c>
      <c r="E12" s="22">
        <f t="shared" si="4"/>
        <v>146096.61000000002</v>
      </c>
      <c r="F12" s="22">
        <v>2726406.2572840583</v>
      </c>
      <c r="G12" s="18">
        <f t="shared" si="0"/>
        <v>0.30805951738331006</v>
      </c>
      <c r="H12" s="19">
        <f t="shared" si="1"/>
        <v>6.0900077596531786E-2</v>
      </c>
      <c r="I12" s="18">
        <f t="shared" si="2"/>
        <v>94.398961325877792</v>
      </c>
      <c r="J12" s="20">
        <f>C12/C32</f>
        <v>0.40917240272569932</v>
      </c>
      <c r="K12" s="20">
        <f>E12/$E32</f>
        <v>0.22630072963774375</v>
      </c>
    </row>
    <row r="13" spans="1:11">
      <c r="A13" s="3" t="s">
        <v>14</v>
      </c>
      <c r="B13" s="8" t="s">
        <v>9</v>
      </c>
      <c r="C13" s="16">
        <v>97017</v>
      </c>
      <c r="D13" s="16">
        <v>3198</v>
      </c>
      <c r="E13" s="17">
        <v>77522.409999999989</v>
      </c>
      <c r="F13" s="17">
        <v>300951.03999999998</v>
      </c>
      <c r="G13" s="18">
        <f t="shared" si="0"/>
        <v>0.79906006163868182</v>
      </c>
      <c r="H13" s="19">
        <f t="shared" si="1"/>
        <v>3.2963295092612636E-2</v>
      </c>
      <c r="I13" s="18">
        <f t="shared" si="2"/>
        <v>94.10601626016259</v>
      </c>
      <c r="J13" s="20">
        <f>C13/$C23</f>
        <v>0.5736000993277639</v>
      </c>
      <c r="K13" s="20">
        <f>E13/$E23</f>
        <v>0.75704103421558944</v>
      </c>
    </row>
    <row r="14" spans="1:11">
      <c r="A14" s="3" t="s">
        <v>14</v>
      </c>
      <c r="B14" s="8" t="s">
        <v>10</v>
      </c>
      <c r="C14" s="16">
        <v>165588</v>
      </c>
      <c r="D14" s="16">
        <v>5987</v>
      </c>
      <c r="E14" s="17">
        <v>119769.59000000003</v>
      </c>
      <c r="F14" s="17">
        <v>565550.68999999971</v>
      </c>
      <c r="G14" s="18">
        <f t="shared" si="0"/>
        <v>0.72329872937652506</v>
      </c>
      <c r="H14" s="19">
        <f t="shared" si="1"/>
        <v>3.6156001642631108E-2</v>
      </c>
      <c r="I14" s="18">
        <f t="shared" si="2"/>
        <v>94.463118423250322</v>
      </c>
      <c r="J14" s="20">
        <f>C14/$C24</f>
        <v>0.7475621207743427</v>
      </c>
      <c r="K14" s="20">
        <f t="shared" ref="K14:K22" si="5">E14/$E24</f>
        <v>0.85975581042437932</v>
      </c>
    </row>
    <row r="15" spans="1:11">
      <c r="A15" s="3" t="s">
        <v>14</v>
      </c>
      <c r="B15" s="8" t="s">
        <v>11</v>
      </c>
      <c r="C15" s="16">
        <v>109217</v>
      </c>
      <c r="D15" s="16">
        <v>5324</v>
      </c>
      <c r="E15" s="17">
        <v>89442.580000000016</v>
      </c>
      <c r="F15" s="17">
        <v>518653.61000000004</v>
      </c>
      <c r="G15" s="18">
        <f t="shared" si="0"/>
        <v>0.81894375417746335</v>
      </c>
      <c r="H15" s="19">
        <f t="shared" si="1"/>
        <v>4.8746989937463951E-2</v>
      </c>
      <c r="I15" s="18">
        <f t="shared" si="2"/>
        <v>97.418033433508654</v>
      </c>
      <c r="J15" s="20">
        <f>C15/$C25</f>
        <v>0.7090217412473464</v>
      </c>
      <c r="K15" s="20">
        <f t="shared" si="5"/>
        <v>0.87599452480038997</v>
      </c>
    </row>
    <row r="16" spans="1:11">
      <c r="A16" s="3" t="s">
        <v>14</v>
      </c>
      <c r="B16" s="8" t="s">
        <v>12</v>
      </c>
      <c r="C16" s="16">
        <v>30841</v>
      </c>
      <c r="D16" s="16">
        <v>1658.56</v>
      </c>
      <c r="E16" s="17">
        <v>18548.419999999998</v>
      </c>
      <c r="F16" s="17">
        <v>121962.09000000004</v>
      </c>
      <c r="G16" s="18">
        <f t="shared" si="0"/>
        <v>0.60142083590026263</v>
      </c>
      <c r="H16" s="19">
        <f t="shared" si="1"/>
        <v>5.3777763366946597E-2</v>
      </c>
      <c r="I16" s="18">
        <f t="shared" si="2"/>
        <v>73.534927889253353</v>
      </c>
      <c r="J16" s="20">
        <f>C16/$C26</f>
        <v>0.63056634635043962</v>
      </c>
      <c r="K16" s="20">
        <f t="shared" si="5"/>
        <v>0.84623877554558546</v>
      </c>
    </row>
    <row r="17" spans="1:15">
      <c r="A17" s="3" t="s">
        <v>14</v>
      </c>
      <c r="B17" s="8" t="s">
        <v>13</v>
      </c>
      <c r="C17" s="16">
        <v>41986</v>
      </c>
      <c r="D17" s="16">
        <v>2193.0500000000011</v>
      </c>
      <c r="E17" s="17">
        <v>24321.430000000008</v>
      </c>
      <c r="F17" s="17">
        <v>162230.64999999997</v>
      </c>
      <c r="G17" s="18">
        <f t="shared" si="0"/>
        <v>0.5792747582527511</v>
      </c>
      <c r="H17" s="19">
        <f t="shared" si="1"/>
        <v>5.2232887152860501E-2</v>
      </c>
      <c r="I17" s="18">
        <f t="shared" si="2"/>
        <v>73.974897973142376</v>
      </c>
      <c r="J17" s="20">
        <f>C17/$C27</f>
        <v>0.57643779947004958</v>
      </c>
      <c r="K17" s="20">
        <f t="shared" si="5"/>
        <v>0.81742512110254495</v>
      </c>
    </row>
    <row r="18" spans="1:15">
      <c r="A18" s="3" t="s">
        <v>14</v>
      </c>
      <c r="B18" s="8" t="s">
        <v>20</v>
      </c>
      <c r="C18" s="16">
        <v>51184</v>
      </c>
      <c r="D18" s="16">
        <v>2392.8099999999995</v>
      </c>
      <c r="E18" s="17">
        <v>26557.39</v>
      </c>
      <c r="F18" s="17">
        <v>195782.64000000013</v>
      </c>
      <c r="G18" s="18">
        <f t="shared" si="0"/>
        <v>0.51886116755236011</v>
      </c>
      <c r="H18" s="19">
        <f t="shared" si="1"/>
        <v>4.6749179431072201E-2</v>
      </c>
      <c r="I18" s="18">
        <f t="shared" si="2"/>
        <v>81.821222746478057</v>
      </c>
      <c r="J18" s="20">
        <f>C18/$C28</f>
        <v>0.51979283030364576</v>
      </c>
      <c r="K18" s="20">
        <f t="shared" si="5"/>
        <v>0.74593501301301413</v>
      </c>
    </row>
    <row r="19" spans="1:15">
      <c r="A19" s="3" t="s">
        <v>14</v>
      </c>
      <c r="B19" s="8" t="s">
        <v>21</v>
      </c>
      <c r="C19" s="16">
        <v>78755</v>
      </c>
      <c r="D19" s="16">
        <v>3845.7000000000016</v>
      </c>
      <c r="E19" s="17">
        <v>55159.179999999986</v>
      </c>
      <c r="F19" s="17">
        <v>323861.33</v>
      </c>
      <c r="G19" s="18">
        <f t="shared" si="0"/>
        <v>0.70038956256745588</v>
      </c>
      <c r="H19" s="19">
        <f t="shared" si="1"/>
        <v>4.8831185321566904E-2</v>
      </c>
      <c r="I19" s="18">
        <f t="shared" si="2"/>
        <v>84.213883038198475</v>
      </c>
      <c r="J19" s="20">
        <f>C19/$C29</f>
        <v>0.48818814661451393</v>
      </c>
      <c r="K19" s="20">
        <f t="shared" si="5"/>
        <v>0.66162119032891187</v>
      </c>
    </row>
    <row r="20" spans="1:15">
      <c r="A20" s="3" t="s">
        <v>14</v>
      </c>
      <c r="B20" s="8" t="s">
        <v>22</v>
      </c>
      <c r="C20" s="16">
        <v>49800</v>
      </c>
      <c r="D20" s="16">
        <v>2592.3299999999995</v>
      </c>
      <c r="E20" s="17">
        <v>36693.059999999983</v>
      </c>
      <c r="F20" s="17">
        <v>202985.70999999996</v>
      </c>
      <c r="G20" s="18">
        <f t="shared" si="0"/>
        <v>0.73680843373493943</v>
      </c>
      <c r="H20" s="19">
        <f t="shared" si="1"/>
        <v>5.2054819277108422E-2</v>
      </c>
      <c r="I20" s="18">
        <f t="shared" si="2"/>
        <v>78.302419059301869</v>
      </c>
      <c r="J20" s="20">
        <f>C20/$C30</f>
        <v>0.44130939510483314</v>
      </c>
      <c r="K20" s="20">
        <f t="shared" si="5"/>
        <v>0.6145073950777189</v>
      </c>
    </row>
    <row r="21" spans="1:15">
      <c r="A21" s="3" t="s">
        <v>14</v>
      </c>
      <c r="B21" s="8" t="s">
        <v>8</v>
      </c>
      <c r="C21" s="16">
        <v>60406</v>
      </c>
      <c r="D21" s="16">
        <v>3282.360000000001</v>
      </c>
      <c r="E21" s="17">
        <v>51475.450000000012</v>
      </c>
      <c r="F21" s="17">
        <v>279308.5500000001</v>
      </c>
      <c r="G21" s="18">
        <f t="shared" si="0"/>
        <v>0.85215789822203114</v>
      </c>
      <c r="H21" s="19">
        <f t="shared" si="1"/>
        <v>5.4338310763831423E-2</v>
      </c>
      <c r="I21" s="18">
        <f t="shared" si="2"/>
        <v>85.093819690710347</v>
      </c>
      <c r="J21" s="20">
        <f>C21/$C31</f>
        <v>0.50347563720015331</v>
      </c>
      <c r="K21" s="20">
        <f t="shared" si="5"/>
        <v>0.72076862458245483</v>
      </c>
    </row>
    <row r="22" spans="1:15">
      <c r="A22" s="6"/>
      <c r="B22" s="7" t="s">
        <v>7</v>
      </c>
      <c r="C22" s="21">
        <f>SUM(C13:C21)</f>
        <v>684794</v>
      </c>
      <c r="D22" s="21">
        <f t="shared" ref="D22" si="6">SUM(D13:D21)</f>
        <v>30473.809999999998</v>
      </c>
      <c r="E22" s="22">
        <f t="shared" ref="E22" si="7">SUM(E13:E21)</f>
        <v>499489.51</v>
      </c>
      <c r="F22" s="22">
        <v>2671286.31</v>
      </c>
      <c r="G22" s="25">
        <f t="shared" si="0"/>
        <v>0.72940111916868433</v>
      </c>
      <c r="H22" s="26">
        <f t="shared" si="1"/>
        <v>4.4500696559841353E-2</v>
      </c>
      <c r="I22" s="25">
        <f t="shared" si="2"/>
        <v>87.658428991977047</v>
      </c>
      <c r="J22" s="27">
        <f t="shared" ref="J22" si="8">C22/$C32</f>
        <v>0.59082759727430068</v>
      </c>
      <c r="K22" s="27">
        <f t="shared" si="5"/>
        <v>0.77369927036225616</v>
      </c>
    </row>
    <row r="23" spans="1:15">
      <c r="A23" s="6" t="s">
        <v>7</v>
      </c>
      <c r="B23" s="8" t="s">
        <v>9</v>
      </c>
      <c r="C23" s="23">
        <f>C3+C13</f>
        <v>169137</v>
      </c>
      <c r="D23" s="23">
        <f t="shared" ref="D23" si="9">D3+D13</f>
        <v>4765</v>
      </c>
      <c r="E23" s="24">
        <f>E3+E13</f>
        <v>102401.85999999999</v>
      </c>
      <c r="F23" s="24">
        <v>447518.61269723251</v>
      </c>
      <c r="G23" s="18">
        <f t="shared" si="0"/>
        <v>0.60543736734126763</v>
      </c>
      <c r="H23" s="19">
        <f t="shared" si="1"/>
        <v>2.8172428268208611E-2</v>
      </c>
      <c r="I23" s="18">
        <f>F23/D23</f>
        <v>93.91786205608237</v>
      </c>
      <c r="J23" s="4"/>
    </row>
    <row r="24" spans="1:15">
      <c r="B24" s="8" t="s">
        <v>10</v>
      </c>
      <c r="C24" s="23">
        <f t="shared" ref="C24:E24" si="10">C4+C14</f>
        <v>221504</v>
      </c>
      <c r="D24" s="23">
        <f t="shared" si="10"/>
        <v>8332</v>
      </c>
      <c r="E24" s="24">
        <f t="shared" si="10"/>
        <v>139306.52000000002</v>
      </c>
      <c r="F24" s="24">
        <v>797108.36860906193</v>
      </c>
      <c r="G24" s="18">
        <f t="shared" si="0"/>
        <v>0.62891198353077149</v>
      </c>
      <c r="H24" s="19">
        <f t="shared" si="1"/>
        <v>3.7615573533660789E-2</v>
      </c>
      <c r="I24" s="18">
        <f t="shared" si="2"/>
        <v>95.668311162873493</v>
      </c>
      <c r="J24" s="4"/>
      <c r="L24" s="11"/>
      <c r="M24" s="12"/>
      <c r="N24" s="12"/>
      <c r="O24" s="11"/>
    </row>
    <row r="25" spans="1:15">
      <c r="B25" s="8" t="s">
        <v>11</v>
      </c>
      <c r="C25" s="23">
        <f t="shared" ref="C25:E25" si="11">C5+C15</f>
        <v>154039</v>
      </c>
      <c r="D25" s="23">
        <f t="shared" si="11"/>
        <v>7558</v>
      </c>
      <c r="E25" s="24">
        <f t="shared" si="11"/>
        <v>102104.04000000001</v>
      </c>
      <c r="F25" s="24">
        <v>733753.75597776333</v>
      </c>
      <c r="G25" s="18">
        <f t="shared" si="0"/>
        <v>0.66284538331201848</v>
      </c>
      <c r="H25" s="19">
        <f t="shared" si="1"/>
        <v>4.9065496400262268E-2</v>
      </c>
      <c r="I25" s="18">
        <f t="shared" si="2"/>
        <v>97.083058478137517</v>
      </c>
      <c r="J25" s="4"/>
      <c r="L25" s="11"/>
      <c r="M25" s="11"/>
      <c r="N25" s="13"/>
      <c r="O25" s="11"/>
    </row>
    <row r="26" spans="1:15">
      <c r="B26" s="8" t="s">
        <v>12</v>
      </c>
      <c r="C26" s="23">
        <f t="shared" ref="C26:E26" si="12">C6+C16</f>
        <v>48910</v>
      </c>
      <c r="D26" s="23">
        <f t="shared" si="12"/>
        <v>2671.3900000000003</v>
      </c>
      <c r="E26" s="24">
        <f t="shared" si="12"/>
        <v>21918.659999999996</v>
      </c>
      <c r="F26" s="24">
        <v>204493.71000000005</v>
      </c>
      <c r="G26" s="18">
        <f t="shared" si="0"/>
        <v>0.44814271110202403</v>
      </c>
      <c r="H26" s="19">
        <f t="shared" si="1"/>
        <v>5.4618482927826624E-2</v>
      </c>
      <c r="I26" s="18">
        <f t="shared" si="2"/>
        <v>76.549552854506459</v>
      </c>
      <c r="J26" s="4"/>
      <c r="L26" s="11"/>
      <c r="M26" s="11"/>
      <c r="N26" s="13"/>
      <c r="O26" s="11"/>
    </row>
    <row r="27" spans="1:15">
      <c r="B27" s="8" t="s">
        <v>13</v>
      </c>
      <c r="C27" s="23">
        <f t="shared" ref="C27:E27" si="13">C7+C17</f>
        <v>72837</v>
      </c>
      <c r="D27" s="23">
        <f t="shared" si="13"/>
        <v>4252.0000000000018</v>
      </c>
      <c r="E27" s="24">
        <f t="shared" si="13"/>
        <v>29753.710000000006</v>
      </c>
      <c r="F27" s="24">
        <v>335043.56000000006</v>
      </c>
      <c r="G27" s="18">
        <f t="shared" si="0"/>
        <v>0.40849719236102539</v>
      </c>
      <c r="H27" s="19">
        <f t="shared" si="1"/>
        <v>5.8376923816192347E-2</v>
      </c>
      <c r="I27" s="18">
        <f t="shared" si="2"/>
        <v>78.796698024459062</v>
      </c>
      <c r="J27" s="4"/>
      <c r="L27" s="11"/>
      <c r="M27" s="11"/>
      <c r="N27" s="13"/>
      <c r="O27" s="11"/>
    </row>
    <row r="28" spans="1:15">
      <c r="B28" s="8" t="s">
        <v>20</v>
      </c>
      <c r="C28" s="23">
        <f t="shared" ref="C28:E28" si="14">C8+C18</f>
        <v>98470</v>
      </c>
      <c r="D28" s="23">
        <f t="shared" si="14"/>
        <v>5698.6</v>
      </c>
      <c r="E28" s="24">
        <f t="shared" si="14"/>
        <v>35602.82</v>
      </c>
      <c r="F28" s="24">
        <v>512007.56000000023</v>
      </c>
      <c r="G28" s="18">
        <f t="shared" si="0"/>
        <v>0.36156006905656546</v>
      </c>
      <c r="H28" s="19">
        <f t="shared" si="1"/>
        <v>5.7871432923733118E-2</v>
      </c>
      <c r="I28" s="18">
        <f t="shared" si="2"/>
        <v>89.847955638226964</v>
      </c>
      <c r="J28" s="4"/>
      <c r="L28" s="11"/>
      <c r="M28" s="11"/>
      <c r="N28" s="13"/>
      <c r="O28" s="11"/>
    </row>
    <row r="29" spans="1:15">
      <c r="B29" s="8" t="s">
        <v>21</v>
      </c>
      <c r="C29" s="23">
        <f t="shared" ref="C29:E29" si="15">C9+C19</f>
        <v>161321</v>
      </c>
      <c r="D29" s="23">
        <f t="shared" si="15"/>
        <v>9624.3300000000036</v>
      </c>
      <c r="E29" s="24">
        <f t="shared" si="15"/>
        <v>83369.729999999981</v>
      </c>
      <c r="F29" s="24">
        <v>881624.31</v>
      </c>
      <c r="G29" s="18">
        <f t="shared" si="0"/>
        <v>0.51679403177515626</v>
      </c>
      <c r="H29" s="19">
        <f t="shared" si="1"/>
        <v>5.9659498763335234E-2</v>
      </c>
      <c r="I29" s="18">
        <f t="shared" si="2"/>
        <v>91.60370747885824</v>
      </c>
      <c r="J29" s="4"/>
      <c r="L29" s="11"/>
      <c r="M29" s="11"/>
      <c r="N29" s="13"/>
      <c r="O29" s="11"/>
    </row>
    <row r="30" spans="1:15">
      <c r="B30" s="8" t="s">
        <v>22</v>
      </c>
      <c r="C30" s="23">
        <f t="shared" ref="C30:E30" si="16">C10+C20</f>
        <v>112846</v>
      </c>
      <c r="D30" s="23">
        <f t="shared" si="16"/>
        <v>7091.9800000000014</v>
      </c>
      <c r="E30" s="24">
        <f t="shared" si="16"/>
        <v>59711.339999999975</v>
      </c>
      <c r="F30" s="24">
        <v>624023.81000000006</v>
      </c>
      <c r="G30" s="18">
        <f t="shared" si="0"/>
        <v>0.5291400669939561</v>
      </c>
      <c r="H30" s="19">
        <f t="shared" si="1"/>
        <v>6.2846534214770586E-2</v>
      </c>
      <c r="I30" s="18">
        <f t="shared" si="2"/>
        <v>87.990069063928544</v>
      </c>
      <c r="J30" s="4"/>
      <c r="L30" s="11"/>
      <c r="M30" s="11"/>
      <c r="N30" s="13"/>
      <c r="O30" s="11"/>
    </row>
    <row r="31" spans="1:15">
      <c r="B31" s="8" t="s">
        <v>8</v>
      </c>
      <c r="C31" s="23">
        <f t="shared" ref="C31:E31" si="17">C11+C21</f>
        <v>119978</v>
      </c>
      <c r="D31" s="23">
        <f t="shared" si="17"/>
        <v>9362.2499999999982</v>
      </c>
      <c r="E31" s="24">
        <f t="shared" si="17"/>
        <v>71417.440000000031</v>
      </c>
      <c r="F31" s="24">
        <v>862118.88000000012</v>
      </c>
      <c r="G31" s="18">
        <f t="shared" si="0"/>
        <v>0.59525446331827525</v>
      </c>
      <c r="H31" s="19">
        <f t="shared" si="1"/>
        <v>7.8033056060277703E-2</v>
      </c>
      <c r="I31" s="18">
        <f t="shared" si="2"/>
        <v>92.084582231835327</v>
      </c>
      <c r="J31" s="4"/>
      <c r="L31" s="11"/>
      <c r="M31" s="11"/>
      <c r="N31" s="13"/>
      <c r="O31" s="11"/>
    </row>
    <row r="32" spans="1:15">
      <c r="B32" s="7" t="s">
        <v>7</v>
      </c>
      <c r="C32" s="21">
        <f>SUM(C23:C31)</f>
        <v>1159042</v>
      </c>
      <c r="D32" s="21">
        <f t="shared" ref="D32" si="18">SUM(D23:D31)</f>
        <v>59355.55</v>
      </c>
      <c r="E32" s="22">
        <f t="shared" ref="E32" si="19">SUM(E23:E31)</f>
        <v>645586.12000000011</v>
      </c>
      <c r="F32" s="22">
        <v>2671286.31</v>
      </c>
      <c r="G32" s="18">
        <f t="shared" ref="G32" si="20">E32/C32</f>
        <v>0.55699976359786796</v>
      </c>
      <c r="H32" s="19">
        <f t="shared" ref="H32" si="21">D32/C32</f>
        <v>5.1210870701838246E-2</v>
      </c>
      <c r="I32" s="18">
        <f t="shared" ref="I32" si="22">F32/D32</f>
        <v>45.004827855187926</v>
      </c>
      <c r="J32" s="4"/>
      <c r="L32" s="11"/>
      <c r="M32" s="11"/>
      <c r="N32" s="13"/>
      <c r="O32" s="11"/>
    </row>
    <row r="33" spans="12:15">
      <c r="L33" s="11"/>
      <c r="M33" s="11"/>
      <c r="N33" s="13"/>
      <c r="O33" s="11"/>
    </row>
    <row r="34" spans="12:15">
      <c r="L34" s="11"/>
      <c r="M34" s="11"/>
      <c r="N34" s="11"/>
      <c r="O34" s="11"/>
    </row>
  </sheetData>
  <mergeCells count="2">
    <mergeCell ref="A3:A12"/>
    <mergeCell ref="A13:A21"/>
  </mergeCells>
  <conditionalFormatting sqref="J3:J12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3:J32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25:N3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3:K2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SearchBrand_vs_ShoppingBrand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Victoria Rebal</cp:lastModifiedBy>
  <dcterms:created xsi:type="dcterms:W3CDTF">2026-05-27T12:22:17Z</dcterms:created>
  <dcterms:modified xsi:type="dcterms:W3CDTF">2026-05-28T15:26:57Z</dcterms:modified>
</cp:coreProperties>
</file>